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бюджет 2026\0610160\Штатні розписи ВОКМС 2026\"/>
    </mc:Choice>
  </mc:AlternateContent>
  <xr:revisionPtr revIDLastSave="0" documentId="13_ncr:1_{D4789769-932C-42BD-96E7-45E48BA49B8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з 01.01 по 31.12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6" l="1"/>
  <c r="G14" i="6"/>
  <c r="G15" i="6"/>
  <c r="G13" i="6"/>
  <c r="I20" i="6" l="1"/>
  <c r="H15" i="6" l="1"/>
  <c r="H16" i="6"/>
  <c r="H17" i="6"/>
  <c r="H18" i="6"/>
  <c r="H19" i="6"/>
  <c r="C20" i="6"/>
  <c r="M2" i="6" s="1"/>
  <c r="D20" i="6"/>
  <c r="E20" i="6"/>
  <c r="N20" i="6"/>
  <c r="J19" i="6" l="1"/>
  <c r="M19" i="6" s="1"/>
  <c r="J17" i="6"/>
  <c r="M17" i="6" s="1"/>
  <c r="J15" i="6"/>
  <c r="L15" i="6" s="1"/>
  <c r="H13" i="6"/>
  <c r="J18" i="6"/>
  <c r="L18" i="6" s="1"/>
  <c r="J16" i="6"/>
  <c r="L16" i="6" s="1"/>
  <c r="H14" i="6"/>
  <c r="G20" i="6"/>
  <c r="J14" i="6" l="1"/>
  <c r="M14" i="6" s="1"/>
  <c r="L19" i="6"/>
  <c r="O19" i="6" s="1"/>
  <c r="J13" i="6"/>
  <c r="M16" i="6"/>
  <c r="O16" i="6" s="1"/>
  <c r="M15" i="6"/>
  <c r="O15" i="6" s="1"/>
  <c r="L17" i="6"/>
  <c r="O17" i="6" s="1"/>
  <c r="H20" i="6"/>
  <c r="M18" i="6"/>
  <c r="O18" i="6" s="1"/>
  <c r="J20" i="6" l="1"/>
  <c r="N3" i="6" s="1"/>
  <c r="L14" i="6"/>
  <c r="O14" i="6" s="1"/>
  <c r="M13" i="6"/>
  <c r="L13" i="6"/>
  <c r="O13" i="6" s="1"/>
  <c r="M20" i="6"/>
  <c r="L20" i="6" l="1"/>
  <c r="O20" i="6"/>
</calcChain>
</file>

<file path=xl/sharedStrings.xml><?xml version="1.0" encoding="utf-8"?>
<sst xmlns="http://schemas.openxmlformats.org/spreadsheetml/2006/main" count="40" uniqueCount="38">
  <si>
    <t>Штатний розпис</t>
  </si>
  <si>
    <t>Посада</t>
  </si>
  <si>
    <t>Оклад</t>
  </si>
  <si>
    <t>Фонд з/п на місяць</t>
  </si>
  <si>
    <t>Індексація</t>
  </si>
  <si>
    <t>Премія</t>
  </si>
  <si>
    <t xml:space="preserve">              Відділу освіти, культури, молоді та спорту</t>
  </si>
  <si>
    <t>Ранг</t>
  </si>
  <si>
    <t xml:space="preserve">Вислуга </t>
  </si>
  <si>
    <t>Надбавка за скл.і напруж., інтенс. праці</t>
  </si>
  <si>
    <t>Допл.до мін. Зарплати</t>
  </si>
  <si>
    <t>Матеріал. допомога на соц.питань</t>
  </si>
  <si>
    <t>Матеріал. допомога на оздоровлення</t>
  </si>
  <si>
    <t>%</t>
  </si>
  <si>
    <t>сума</t>
  </si>
  <si>
    <t>Нач.відділу</t>
  </si>
  <si>
    <t>спец.1 кат</t>
  </si>
  <si>
    <t>спеціаліст</t>
  </si>
  <si>
    <t>інспектор</t>
  </si>
  <si>
    <t>діловод</t>
  </si>
  <si>
    <t>Всього:</t>
  </si>
  <si>
    <t>Кількість шт.од.</t>
  </si>
  <si>
    <t>№ п/п</t>
  </si>
  <si>
    <t>ЗАТВЕРДЖУЮ:</t>
  </si>
  <si>
    <t xml:space="preserve">штат  у  кількості   </t>
  </si>
  <si>
    <t xml:space="preserve"> з місячним  фондом  заробітної плати </t>
  </si>
  <si>
    <t xml:space="preserve"> ___________________</t>
  </si>
  <si>
    <t>(підпис керівника)</t>
  </si>
  <si>
    <t>Начальник відділу освіти, культури, молоді та спорту НСР</t>
  </si>
  <si>
    <t>Ольга КОМИШАН</t>
  </si>
  <si>
    <t>Головний бухгалтер</t>
  </si>
  <si>
    <t>Оксана РОМАНЧУК</t>
  </si>
  <si>
    <t xml:space="preserve">    </t>
  </si>
  <si>
    <t>Спеціаліст ВОКМС</t>
  </si>
  <si>
    <t>Яна ГРУБОВА</t>
  </si>
  <si>
    <t>01.01.2026 р.</t>
  </si>
  <si>
    <t>Фонд на 2026 рік</t>
  </si>
  <si>
    <t>Двісті вісім тисяч сімсот сімдесят грн 15 коп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</si>
</sst>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u/>
      <sz val="8"/>
      <name val="Arial Cyr"/>
      <charset val="204"/>
    </font>
    <font>
      <b/>
      <u/>
      <sz val="8"/>
      <color theme="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14" fontId="2" fillId="0" borderId="0" xfId="1" applyNumberFormat="1" applyFont="1"/>
    <xf numFmtId="0" fontId="2" fillId="0" borderId="2" xfId="1" applyFont="1" applyBorder="1" applyAlignment="1">
      <alignment horizontal="center"/>
    </xf>
    <xf numFmtId="0" fontId="2" fillId="0" borderId="2" xfId="1" applyFont="1" applyBorder="1"/>
    <xf numFmtId="2" fontId="2" fillId="0" borderId="2" xfId="1" applyNumberFormat="1" applyFont="1" applyBorder="1" applyAlignment="1">
      <alignment horizontal="center"/>
    </xf>
    <xf numFmtId="1" fontId="2" fillId="0" borderId="2" xfId="1" applyNumberFormat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/>
    <xf numFmtId="2" fontId="2" fillId="2" borderId="1" xfId="1" applyNumberFormat="1" applyFont="1" applyFill="1" applyBorder="1" applyAlignment="1">
      <alignment horizontal="center"/>
    </xf>
    <xf numFmtId="1" fontId="2" fillId="2" borderId="1" xfId="1" applyNumberFormat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/>
    <xf numFmtId="0" fontId="2" fillId="0" borderId="1" xfId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2" fillId="0" borderId="0" xfId="1" applyFont="1" applyBorder="1"/>
    <xf numFmtId="0" fontId="2" fillId="0" borderId="0" xfId="1" applyFont="1" applyFill="1" applyBorder="1"/>
    <xf numFmtId="0" fontId="2" fillId="0" borderId="0" xfId="1" applyFont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2" fontId="0" fillId="0" borderId="0" xfId="0" applyNumberFormat="1"/>
    <xf numFmtId="0" fontId="2" fillId="0" borderId="1" xfId="1" applyFont="1" applyBorder="1" applyAlignment="1">
      <alignment horizontal="center" vertical="center"/>
    </xf>
    <xf numFmtId="0" fontId="3" fillId="0" borderId="0" xfId="0" applyFont="1"/>
    <xf numFmtId="0" fontId="4" fillId="0" borderId="0" xfId="1" applyFont="1" applyAlignment="1">
      <alignment horizontal="center"/>
    </xf>
    <xf numFmtId="0" fontId="4" fillId="0" borderId="0" xfId="1" applyFont="1"/>
    <xf numFmtId="2" fontId="4" fillId="0" borderId="0" xfId="1" applyNumberFormat="1" applyFont="1"/>
    <xf numFmtId="0" fontId="3" fillId="0" borderId="0" xfId="1" applyFont="1"/>
    <xf numFmtId="2" fontId="3" fillId="0" borderId="0" xfId="1" applyNumberFormat="1" applyFont="1"/>
    <xf numFmtId="0" fontId="5" fillId="0" borderId="0" xfId="1" applyFont="1"/>
    <xf numFmtId="0" fontId="6" fillId="0" borderId="0" xfId="1" applyFont="1"/>
    <xf numFmtId="2" fontId="3" fillId="0" borderId="0" xfId="0" applyNumberFormat="1" applyFont="1"/>
    <xf numFmtId="0" fontId="7" fillId="0" borderId="0" xfId="0" applyFont="1"/>
    <xf numFmtId="0" fontId="2" fillId="0" borderId="1" xfId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9" fontId="2" fillId="0" borderId="1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4" fillId="0" borderId="0" xfId="1" applyFont="1" applyAlignment="1">
      <alignment horizontal="center"/>
    </xf>
  </cellXfs>
  <cellStyles count="2">
    <cellStyle name="Звичайни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workbookViewId="0">
      <selection activeCell="R9" sqref="R9"/>
    </sheetView>
  </sheetViews>
  <sheetFormatPr defaultRowHeight="15" x14ac:dyDescent="0.25"/>
  <cols>
    <col min="1" max="1" width="4.28515625" customWidth="1"/>
    <col min="2" max="2" width="13.140625" customWidth="1"/>
    <col min="3" max="3" width="6.42578125" customWidth="1"/>
    <col min="4" max="4" width="10.5703125" customWidth="1"/>
    <col min="5" max="5" width="9" customWidth="1"/>
    <col min="6" max="6" width="4.5703125" customWidth="1"/>
    <col min="7" max="7" width="8.85546875" customWidth="1"/>
    <col min="8" max="9" width="9.140625" customWidth="1"/>
    <col min="10" max="10" width="12" customWidth="1"/>
    <col min="11" max="11" width="9.85546875" customWidth="1"/>
    <col min="12" max="12" width="10.7109375" customWidth="1"/>
    <col min="13" max="13" width="10.140625" customWidth="1"/>
    <col min="14" max="14" width="11.5703125" customWidth="1"/>
    <col min="15" max="15" width="12.42578125" customWidth="1"/>
    <col min="17" max="17" width="9.5703125" bestFit="1" customWidth="1"/>
  </cols>
  <sheetData>
    <row r="1" spans="1:20" x14ac:dyDescent="0.25">
      <c r="K1" s="22" t="s">
        <v>23</v>
      </c>
      <c r="L1" s="22"/>
      <c r="M1" s="22"/>
      <c r="N1" s="23"/>
      <c r="O1" s="23"/>
      <c r="P1" s="24"/>
      <c r="Q1" s="24"/>
      <c r="R1" s="24"/>
      <c r="S1" s="24"/>
      <c r="T1" s="24"/>
    </row>
    <row r="2" spans="1:20" x14ac:dyDescent="0.25">
      <c r="K2" s="22" t="s">
        <v>24</v>
      </c>
      <c r="L2" s="22"/>
      <c r="M2" s="25">
        <f>C20</f>
        <v>7</v>
      </c>
      <c r="N2" s="24"/>
      <c r="O2" s="22"/>
      <c r="P2" s="25"/>
      <c r="Q2" s="25"/>
      <c r="R2" s="24"/>
      <c r="S2" s="24"/>
      <c r="T2" s="24"/>
    </row>
    <row r="3" spans="1:20" x14ac:dyDescent="0.25">
      <c r="K3" s="22" t="s">
        <v>25</v>
      </c>
      <c r="L3" s="22"/>
      <c r="M3" s="22"/>
      <c r="N3" s="30">
        <f>J20</f>
        <v>208770.15</v>
      </c>
      <c r="O3" s="22"/>
      <c r="P3" s="26"/>
      <c r="Q3" s="26"/>
      <c r="R3" s="26"/>
      <c r="S3" s="27"/>
      <c r="T3" s="26"/>
    </row>
    <row r="4" spans="1:20" x14ac:dyDescent="0.25">
      <c r="K4" s="22" t="s">
        <v>37</v>
      </c>
      <c r="L4" s="22"/>
      <c r="M4" s="22"/>
      <c r="N4" s="24"/>
      <c r="O4" s="24"/>
      <c r="P4" s="24"/>
      <c r="Q4" s="24"/>
      <c r="R4" s="24"/>
      <c r="S4" s="24"/>
      <c r="T4" s="24"/>
    </row>
    <row r="5" spans="1:20" x14ac:dyDescent="0.25">
      <c r="K5" s="22" t="s">
        <v>28</v>
      </c>
      <c r="L5" s="22"/>
      <c r="M5" s="22"/>
      <c r="N5" s="24"/>
      <c r="O5" s="24"/>
      <c r="P5" s="24"/>
      <c r="Q5" s="24"/>
      <c r="R5" s="24"/>
      <c r="S5" s="24"/>
      <c r="T5" s="24"/>
    </row>
    <row r="6" spans="1:20" x14ac:dyDescent="0.25">
      <c r="K6" s="22" t="s">
        <v>26</v>
      </c>
      <c r="L6" s="22"/>
      <c r="M6" s="22"/>
      <c r="N6" s="28" t="s">
        <v>29</v>
      </c>
      <c r="O6" s="28"/>
      <c r="P6" s="22"/>
      <c r="Q6" s="22"/>
      <c r="R6" s="28"/>
      <c r="S6" s="22"/>
      <c r="T6" s="29">
        <v>6500</v>
      </c>
    </row>
    <row r="7" spans="1:20" x14ac:dyDescent="0.25">
      <c r="K7" s="22" t="s">
        <v>27</v>
      </c>
      <c r="L7" s="22"/>
      <c r="M7" s="22"/>
      <c r="N7" s="24"/>
      <c r="O7" s="28"/>
      <c r="P7" s="22"/>
      <c r="Q7" s="22"/>
      <c r="R7" s="28"/>
      <c r="S7" s="22"/>
      <c r="T7" s="29"/>
    </row>
    <row r="8" spans="1:20" x14ac:dyDescent="0.25">
      <c r="A8" s="1"/>
      <c r="B8" s="1"/>
      <c r="C8" s="1" t="s">
        <v>0</v>
      </c>
      <c r="D8" s="1"/>
      <c r="E8" s="1"/>
      <c r="F8" s="1"/>
      <c r="G8" s="1"/>
      <c r="H8" s="1"/>
      <c r="I8" s="1"/>
      <c r="J8" s="1"/>
      <c r="K8" s="22"/>
      <c r="L8" s="22"/>
      <c r="M8" s="22"/>
      <c r="N8" s="24"/>
      <c r="O8" s="24"/>
      <c r="P8" s="24"/>
      <c r="Q8" s="24"/>
      <c r="R8" s="38"/>
      <c r="S8" s="38"/>
      <c r="T8" s="38"/>
    </row>
    <row r="9" spans="1:20" x14ac:dyDescent="0.25">
      <c r="A9" s="1"/>
      <c r="B9" s="1" t="s">
        <v>6</v>
      </c>
      <c r="C9" s="1"/>
      <c r="D9" s="1"/>
      <c r="E9" s="1"/>
      <c r="F9" s="1"/>
      <c r="G9" s="1"/>
      <c r="H9" s="1"/>
      <c r="I9" s="1"/>
      <c r="J9" s="2" t="s">
        <v>35</v>
      </c>
      <c r="K9" s="2"/>
      <c r="L9" s="2"/>
      <c r="M9" s="2"/>
      <c r="N9" s="2"/>
      <c r="O9" s="2"/>
    </row>
    <row r="10" spans="1:20" x14ac:dyDescent="0.25">
      <c r="A10" s="1"/>
      <c r="B10" s="1"/>
      <c r="C10" s="1"/>
      <c r="D10" s="1"/>
      <c r="E10" s="1"/>
      <c r="F10" s="1"/>
      <c r="G10" s="1"/>
      <c r="H10" s="1"/>
      <c r="I10" s="1"/>
      <c r="J10" s="2"/>
      <c r="K10" s="2"/>
      <c r="L10" s="2"/>
      <c r="M10" s="2"/>
      <c r="N10" s="2"/>
      <c r="O10" s="2"/>
    </row>
    <row r="11" spans="1:20" ht="33" customHeight="1" x14ac:dyDescent="0.25">
      <c r="A11" s="32" t="s">
        <v>22</v>
      </c>
      <c r="B11" s="34" t="s">
        <v>1</v>
      </c>
      <c r="C11" s="32" t="s">
        <v>21</v>
      </c>
      <c r="D11" s="34" t="s">
        <v>2</v>
      </c>
      <c r="E11" s="34" t="s">
        <v>7</v>
      </c>
      <c r="F11" s="35" t="s">
        <v>8</v>
      </c>
      <c r="G11" s="35"/>
      <c r="H11" s="32" t="s">
        <v>9</v>
      </c>
      <c r="I11" s="32" t="s">
        <v>4</v>
      </c>
      <c r="J11" s="32" t="s">
        <v>3</v>
      </c>
      <c r="K11" s="32" t="s">
        <v>10</v>
      </c>
      <c r="L11" s="32" t="s">
        <v>11</v>
      </c>
      <c r="M11" s="32" t="s">
        <v>12</v>
      </c>
      <c r="N11" s="32" t="s">
        <v>5</v>
      </c>
      <c r="O11" s="33" t="s">
        <v>36</v>
      </c>
      <c r="Q11" t="s">
        <v>32</v>
      </c>
    </row>
    <row r="12" spans="1:20" ht="47.25" customHeight="1" x14ac:dyDescent="0.25">
      <c r="A12" s="32"/>
      <c r="B12" s="34"/>
      <c r="C12" s="32"/>
      <c r="D12" s="34"/>
      <c r="E12" s="34"/>
      <c r="F12" s="21" t="s">
        <v>13</v>
      </c>
      <c r="G12" s="21" t="s">
        <v>14</v>
      </c>
      <c r="H12" s="32"/>
      <c r="I12" s="32"/>
      <c r="J12" s="32"/>
      <c r="K12" s="32"/>
      <c r="L12" s="32"/>
      <c r="M12" s="32"/>
      <c r="N12" s="32"/>
      <c r="O12" s="33"/>
    </row>
    <row r="13" spans="1:20" ht="21.75" customHeight="1" x14ac:dyDescent="0.25">
      <c r="A13" s="3">
        <v>1</v>
      </c>
      <c r="B13" s="4" t="s">
        <v>15</v>
      </c>
      <c r="C13" s="3">
        <v>1</v>
      </c>
      <c r="D13" s="5">
        <v>11416</v>
      </c>
      <c r="E13" s="5">
        <v>350</v>
      </c>
      <c r="F13" s="6">
        <v>15</v>
      </c>
      <c r="G13" s="5">
        <f>(D13+E13)*F13/100</f>
        <v>1764.9</v>
      </c>
      <c r="H13" s="5">
        <f>(D13+E13+G13)/2</f>
        <v>6765.45</v>
      </c>
      <c r="I13" s="5">
        <v>500</v>
      </c>
      <c r="J13" s="5">
        <f>H13+G13+E13+D13+N13+I13</f>
        <v>40796.35</v>
      </c>
      <c r="K13" s="5"/>
      <c r="L13" s="5">
        <f t="shared" ref="L13:L19" si="0">J13</f>
        <v>40796.35</v>
      </c>
      <c r="M13" s="5">
        <f t="shared" ref="M13:M19" si="1">J13</f>
        <v>40796.35</v>
      </c>
      <c r="N13" s="5">
        <v>20000</v>
      </c>
      <c r="O13" s="5">
        <f>(D13+E13+G13+H13+N13+I13)*12+L13+M13</f>
        <v>571148.89999999991</v>
      </c>
      <c r="Q13" s="20"/>
    </row>
    <row r="14" spans="1:20" ht="18.75" customHeight="1" x14ac:dyDescent="0.25">
      <c r="A14" s="7">
        <v>2</v>
      </c>
      <c r="B14" s="8" t="s">
        <v>16</v>
      </c>
      <c r="C14" s="7">
        <v>1</v>
      </c>
      <c r="D14" s="9">
        <v>7300</v>
      </c>
      <c r="E14" s="9">
        <v>250</v>
      </c>
      <c r="F14" s="10">
        <v>15</v>
      </c>
      <c r="G14" s="5">
        <f t="shared" ref="G14:G15" si="2">(D14+E14)*F14/100</f>
        <v>1132.5</v>
      </c>
      <c r="H14" s="5">
        <f>(D14+E14+G14)/2</f>
        <v>4341.25</v>
      </c>
      <c r="I14" s="5">
        <v>500</v>
      </c>
      <c r="J14" s="5">
        <f t="shared" ref="J14:J19" si="3">H14+G14+E14+D14+N14+I14</f>
        <v>31523.75</v>
      </c>
      <c r="K14" s="5"/>
      <c r="L14" s="5">
        <f t="shared" si="0"/>
        <v>31523.75</v>
      </c>
      <c r="M14" s="5">
        <f t="shared" si="1"/>
        <v>31523.75</v>
      </c>
      <c r="N14" s="5">
        <v>18000</v>
      </c>
      <c r="O14" s="5">
        <f>(D14+E14+G14+H14+N14+I14)*12+L14+M14</f>
        <v>441332.5</v>
      </c>
      <c r="Q14" s="20"/>
    </row>
    <row r="15" spans="1:20" ht="18" customHeight="1" x14ac:dyDescent="0.25">
      <c r="A15" s="7">
        <v>3</v>
      </c>
      <c r="B15" s="8" t="s">
        <v>17</v>
      </c>
      <c r="C15" s="7">
        <v>1</v>
      </c>
      <c r="D15" s="9">
        <v>7100</v>
      </c>
      <c r="E15" s="9">
        <v>200</v>
      </c>
      <c r="F15" s="10">
        <v>15</v>
      </c>
      <c r="G15" s="5">
        <f t="shared" si="2"/>
        <v>1095</v>
      </c>
      <c r="H15" s="5">
        <f>(D15+E15+G15)/2</f>
        <v>4197.5</v>
      </c>
      <c r="I15" s="5">
        <v>500</v>
      </c>
      <c r="J15" s="5">
        <f t="shared" si="3"/>
        <v>29092.5</v>
      </c>
      <c r="K15" s="5"/>
      <c r="L15" s="5">
        <f t="shared" si="0"/>
        <v>29092.5</v>
      </c>
      <c r="M15" s="5">
        <f t="shared" si="1"/>
        <v>29092.5</v>
      </c>
      <c r="N15" s="5">
        <v>16000</v>
      </c>
      <c r="O15" s="5">
        <f t="shared" ref="O15:O19" si="4">(D15+E15+G15+H15+N15+I15)*12+L15+M15</f>
        <v>407295</v>
      </c>
      <c r="Q15" s="20"/>
    </row>
    <row r="16" spans="1:20" x14ac:dyDescent="0.25">
      <c r="A16" s="7">
        <v>5</v>
      </c>
      <c r="B16" s="8" t="s">
        <v>17</v>
      </c>
      <c r="C16" s="7">
        <v>1</v>
      </c>
      <c r="D16" s="9">
        <v>7100</v>
      </c>
      <c r="E16" s="9">
        <v>200</v>
      </c>
      <c r="F16" s="10"/>
      <c r="G16" s="5"/>
      <c r="H16" s="5">
        <f t="shared" ref="H16:H17" si="5">(D16+E16)/2</f>
        <v>3650</v>
      </c>
      <c r="I16" s="5">
        <v>500</v>
      </c>
      <c r="J16" s="5">
        <f t="shared" si="3"/>
        <v>27450</v>
      </c>
      <c r="K16" s="5"/>
      <c r="L16" s="5">
        <f t="shared" si="0"/>
        <v>27450</v>
      </c>
      <c r="M16" s="5">
        <f t="shared" si="1"/>
        <v>27450</v>
      </c>
      <c r="N16" s="5">
        <v>16000</v>
      </c>
      <c r="O16" s="5">
        <f t="shared" si="4"/>
        <v>384300</v>
      </c>
      <c r="Q16" s="20"/>
    </row>
    <row r="17" spans="1:17" x14ac:dyDescent="0.25">
      <c r="A17" s="7">
        <v>6</v>
      </c>
      <c r="B17" s="8" t="s">
        <v>17</v>
      </c>
      <c r="C17" s="7">
        <v>1</v>
      </c>
      <c r="D17" s="9">
        <v>7100</v>
      </c>
      <c r="E17" s="9">
        <v>200</v>
      </c>
      <c r="F17" s="10"/>
      <c r="G17" s="5"/>
      <c r="H17" s="5">
        <f t="shared" si="5"/>
        <v>3650</v>
      </c>
      <c r="I17" s="5">
        <v>500</v>
      </c>
      <c r="J17" s="5">
        <f t="shared" si="3"/>
        <v>27450</v>
      </c>
      <c r="K17" s="5"/>
      <c r="L17" s="5">
        <f t="shared" si="0"/>
        <v>27450</v>
      </c>
      <c r="M17" s="5">
        <f t="shared" si="1"/>
        <v>27450</v>
      </c>
      <c r="N17" s="5">
        <v>16000</v>
      </c>
      <c r="O17" s="5">
        <f t="shared" si="4"/>
        <v>384300</v>
      </c>
      <c r="Q17" s="20"/>
    </row>
    <row r="18" spans="1:17" x14ac:dyDescent="0.25">
      <c r="A18" s="7">
        <v>7</v>
      </c>
      <c r="B18" s="8" t="s">
        <v>18</v>
      </c>
      <c r="C18" s="7">
        <v>1</v>
      </c>
      <c r="D18" s="9">
        <v>6177</v>
      </c>
      <c r="E18" s="9"/>
      <c r="F18" s="10">
        <v>10</v>
      </c>
      <c r="G18" s="5">
        <f>D18*F18%</f>
        <v>617.70000000000005</v>
      </c>
      <c r="H18" s="5">
        <f>(D18+E18+G18)/2</f>
        <v>3397.35</v>
      </c>
      <c r="I18" s="5">
        <v>500</v>
      </c>
      <c r="J18" s="5">
        <f t="shared" si="3"/>
        <v>27692.05</v>
      </c>
      <c r="K18" s="5"/>
      <c r="L18" s="5">
        <f t="shared" si="0"/>
        <v>27692.05</v>
      </c>
      <c r="M18" s="5">
        <f t="shared" si="1"/>
        <v>27692.05</v>
      </c>
      <c r="N18" s="5">
        <v>17000</v>
      </c>
      <c r="O18" s="5">
        <f t="shared" si="4"/>
        <v>387688.69999999995</v>
      </c>
      <c r="Q18" s="20"/>
    </row>
    <row r="19" spans="1:17" x14ac:dyDescent="0.25">
      <c r="A19" s="7">
        <v>8</v>
      </c>
      <c r="B19" s="8" t="s">
        <v>19</v>
      </c>
      <c r="C19" s="7">
        <v>1</v>
      </c>
      <c r="D19" s="9">
        <v>6177</v>
      </c>
      <c r="E19" s="9"/>
      <c r="F19" s="10"/>
      <c r="G19" s="5"/>
      <c r="H19" s="5">
        <f>(D19+E19+G19)/2</f>
        <v>3088.5</v>
      </c>
      <c r="I19" s="5">
        <v>500</v>
      </c>
      <c r="J19" s="5">
        <f t="shared" si="3"/>
        <v>24765.5</v>
      </c>
      <c r="K19" s="5"/>
      <c r="L19" s="5">
        <f t="shared" si="0"/>
        <v>24765.5</v>
      </c>
      <c r="M19" s="5">
        <f t="shared" si="1"/>
        <v>24765.5</v>
      </c>
      <c r="N19" s="5">
        <v>15000</v>
      </c>
      <c r="O19" s="5">
        <f t="shared" si="4"/>
        <v>346717</v>
      </c>
      <c r="Q19" s="20"/>
    </row>
    <row r="20" spans="1:17" x14ac:dyDescent="0.25">
      <c r="A20" s="11"/>
      <c r="B20" s="12" t="s">
        <v>20</v>
      </c>
      <c r="C20" s="13">
        <f>SUM(C13:C19)</f>
        <v>7</v>
      </c>
      <c r="D20" s="14">
        <f>SUM(D13:D19)</f>
        <v>52370</v>
      </c>
      <c r="E20" s="14">
        <f>SUM(E13:E19)</f>
        <v>1200</v>
      </c>
      <c r="F20" s="15"/>
      <c r="G20" s="14">
        <f>SUM(G13:G19)</f>
        <v>4610.1000000000004</v>
      </c>
      <c r="H20" s="14">
        <f>SUM(H13:H19)</f>
        <v>29090.05</v>
      </c>
      <c r="I20" s="14">
        <f>SUM(I13:I19)</f>
        <v>3500</v>
      </c>
      <c r="J20" s="14">
        <f>SUM(J13:J19)</f>
        <v>208770.15</v>
      </c>
      <c r="K20" s="5">
        <v>0</v>
      </c>
      <c r="L20" s="5">
        <f>SUM(L13:L19)</f>
        <v>208770.15</v>
      </c>
      <c r="M20" s="5">
        <f>SUM(M13:M19)</f>
        <v>208770.15</v>
      </c>
      <c r="N20" s="5">
        <f>SUM(N13:N19)</f>
        <v>118000</v>
      </c>
      <c r="O20" s="5">
        <f>O13+O14+O15+O16+O17+O18+O19</f>
        <v>2922782.0999999996</v>
      </c>
    </row>
    <row r="21" spans="1:17" x14ac:dyDescent="0.25">
      <c r="A21" s="16"/>
      <c r="B21" s="17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1:17" x14ac:dyDescent="0.25">
      <c r="A22" s="16"/>
      <c r="B22" s="17"/>
      <c r="C22" s="18" t="s">
        <v>30</v>
      </c>
      <c r="D22" s="19"/>
      <c r="E22" s="19"/>
      <c r="F22" s="19"/>
      <c r="G22" s="19"/>
      <c r="H22" s="19"/>
      <c r="I22" s="19"/>
      <c r="J22" s="19" t="s">
        <v>31</v>
      </c>
      <c r="K22" s="19"/>
      <c r="L22" s="19"/>
      <c r="M22" s="19"/>
      <c r="N22" s="19"/>
      <c r="O22" s="19"/>
    </row>
    <row r="24" spans="1:17" x14ac:dyDescent="0.25">
      <c r="B24" s="36" t="s">
        <v>33</v>
      </c>
      <c r="C24" s="36"/>
      <c r="D24" s="36"/>
      <c r="E24" s="31"/>
      <c r="F24" s="31"/>
      <c r="G24" s="31"/>
      <c r="H24" s="31"/>
      <c r="I24" s="37" t="s">
        <v>34</v>
      </c>
      <c r="J24" s="37"/>
      <c r="K24" s="37"/>
      <c r="N24" s="20"/>
    </row>
  </sheetData>
  <mergeCells count="17">
    <mergeCell ref="B24:D24"/>
    <mergeCell ref="I24:K24"/>
    <mergeCell ref="R8:T8"/>
    <mergeCell ref="D11:D12"/>
    <mergeCell ref="C11:C12"/>
    <mergeCell ref="B11:B12"/>
    <mergeCell ref="A11:A12"/>
    <mergeCell ref="L11:L12"/>
    <mergeCell ref="M11:M12"/>
    <mergeCell ref="N11:N12"/>
    <mergeCell ref="O11:O12"/>
    <mergeCell ref="E11:E12"/>
    <mergeCell ref="F11:G11"/>
    <mergeCell ref="H11:H12"/>
    <mergeCell ref="J11:J12"/>
    <mergeCell ref="K11:K12"/>
    <mergeCell ref="I11:I12"/>
  </mergeCells>
  <pageMargins left="0.25" right="0.25" top="0.75" bottom="0.75" header="0.3" footer="0.3"/>
  <pageSetup paperSize="9" orientation="landscape" verticalDpi="0" copies="3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з 01.01 по 31.12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2025-11-24T07:11:18Z</cp:lastPrinted>
  <dcterms:created xsi:type="dcterms:W3CDTF">2021-06-07T05:45:35Z</dcterms:created>
  <dcterms:modified xsi:type="dcterms:W3CDTF">2025-11-24T07:12:37Z</dcterms:modified>
</cp:coreProperties>
</file>